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10320" yWindow="45" windowWidth="10245" windowHeight="7140"/>
  </bookViews>
  <sheets>
    <sheet name="341-23" sheetId="1" r:id="rId1"/>
  </sheets>
  <externalReferences>
    <externalReference r:id="rId2"/>
  </externalReferences>
  <definedNames>
    <definedName name="\d">[1]cn!#REF!</definedName>
    <definedName name="\n">[1]cn!#REF!</definedName>
    <definedName name="APU">[1]cn!#REF!</definedName>
    <definedName name="_xlnm.Print_Area" localSheetId="0">'341-23'!$A$1:$O$60</definedName>
    <definedName name="_xlnm.Database">#REF!</definedName>
    <definedName name="Database_MI">[1]cn!#REF!</definedName>
    <definedName name="DATES">#REF!</definedName>
    <definedName name="NAMES">#REF!</definedName>
    <definedName name="PORT">[1]cn!#REF!</definedName>
    <definedName name="_xlnm.Print_Titles" localSheetId="0">'341-23'!$1:$9</definedName>
  </definedNames>
  <calcPr calcId="125725"/>
</workbook>
</file>

<file path=xl/calcChain.xml><?xml version="1.0" encoding="utf-8"?>
<calcChain xmlns="http://schemas.openxmlformats.org/spreadsheetml/2006/main">
  <c r="G54" i="1"/>
  <c r="J54" s="1"/>
  <c r="K54" s="1"/>
  <c r="N54" s="1"/>
  <c r="F54"/>
  <c r="F53"/>
  <c r="G53" s="1"/>
  <c r="J53" s="1"/>
  <c r="K53" s="1"/>
  <c r="N53" s="1"/>
  <c r="F52"/>
  <c r="G52" s="1"/>
  <c r="J52" s="1"/>
  <c r="K52" s="1"/>
  <c r="N52" s="1"/>
  <c r="F51"/>
  <c r="M50"/>
  <c r="L50"/>
  <c r="I50"/>
  <c r="H50"/>
  <c r="E50"/>
  <c r="D50"/>
  <c r="C50"/>
  <c r="F49"/>
  <c r="G49" s="1"/>
  <c r="J49" s="1"/>
  <c r="K49" s="1"/>
  <c r="N49" s="1"/>
  <c r="F48"/>
  <c r="G48" s="1"/>
  <c r="J48" s="1"/>
  <c r="K48" s="1"/>
  <c r="N48" s="1"/>
  <c r="G47"/>
  <c r="J47" s="1"/>
  <c r="F47"/>
  <c r="M46"/>
  <c r="M44" s="1"/>
  <c r="L46"/>
  <c r="L44" s="1"/>
  <c r="I46"/>
  <c r="H46"/>
  <c r="H44" s="1"/>
  <c r="F46"/>
  <c r="E46"/>
  <c r="D46"/>
  <c r="D44" s="1"/>
  <c r="D40" s="1"/>
  <c r="C46"/>
  <c r="F45"/>
  <c r="F44" s="1"/>
  <c r="I44"/>
  <c r="E44"/>
  <c r="C44"/>
  <c r="F43"/>
  <c r="G43" s="1"/>
  <c r="J43" s="1"/>
  <c r="K43" s="1"/>
  <c r="N43" s="1"/>
  <c r="F42"/>
  <c r="G42" s="1"/>
  <c r="M41"/>
  <c r="M40" s="1"/>
  <c r="L41"/>
  <c r="I41"/>
  <c r="H41"/>
  <c r="E41"/>
  <c r="E40" s="1"/>
  <c r="D41"/>
  <c r="C41"/>
  <c r="I40"/>
  <c r="G39"/>
  <c r="J39" s="1"/>
  <c r="K39" s="1"/>
  <c r="N39" s="1"/>
  <c r="F39"/>
  <c r="F38"/>
  <c r="G38" s="1"/>
  <c r="J38" s="1"/>
  <c r="K38" s="1"/>
  <c r="N38" s="1"/>
  <c r="F37"/>
  <c r="G37" s="1"/>
  <c r="J37" s="1"/>
  <c r="K37" s="1"/>
  <c r="N37" s="1"/>
  <c r="F36"/>
  <c r="G36" s="1"/>
  <c r="J36" s="1"/>
  <c r="F35"/>
  <c r="G35" s="1"/>
  <c r="J35" s="1"/>
  <c r="K35" s="1"/>
  <c r="M34"/>
  <c r="L34"/>
  <c r="I34"/>
  <c r="H34"/>
  <c r="E34"/>
  <c r="D34"/>
  <c r="C34"/>
  <c r="F33"/>
  <c r="F32"/>
  <c r="G32" s="1"/>
  <c r="M31"/>
  <c r="L31"/>
  <c r="L30" s="1"/>
  <c r="L26" s="1"/>
  <c r="I31"/>
  <c r="H31"/>
  <c r="H30" s="1"/>
  <c r="H26" s="1"/>
  <c r="E31"/>
  <c r="D31"/>
  <c r="D30" s="1"/>
  <c r="D26" s="1"/>
  <c r="C31"/>
  <c r="M30"/>
  <c r="M26" s="1"/>
  <c r="M11" s="1"/>
  <c r="M55" s="1"/>
  <c r="I30"/>
  <c r="E30"/>
  <c r="E26" s="1"/>
  <c r="C30"/>
  <c r="J29"/>
  <c r="K29" s="1"/>
  <c r="N29" s="1"/>
  <c r="F29"/>
  <c r="G29" s="1"/>
  <c r="G28"/>
  <c r="J28" s="1"/>
  <c r="K28" s="1"/>
  <c r="N28" s="1"/>
  <c r="F28"/>
  <c r="F27"/>
  <c r="I26"/>
  <c r="C26"/>
  <c r="F25"/>
  <c r="G25" s="1"/>
  <c r="J25" s="1"/>
  <c r="K25" s="1"/>
  <c r="N25" s="1"/>
  <c r="F24"/>
  <c r="G24" s="1"/>
  <c r="J24" s="1"/>
  <c r="K24" s="1"/>
  <c r="N24" s="1"/>
  <c r="F23"/>
  <c r="G23" s="1"/>
  <c r="J23" s="1"/>
  <c r="K23" s="1"/>
  <c r="N23" s="1"/>
  <c r="F22"/>
  <c r="M21"/>
  <c r="L21"/>
  <c r="I21"/>
  <c r="H21"/>
  <c r="E21"/>
  <c r="D21"/>
  <c r="C21"/>
  <c r="F20"/>
  <c r="G20" s="1"/>
  <c r="J20" s="1"/>
  <c r="K20" s="1"/>
  <c r="N20" s="1"/>
  <c r="F19"/>
  <c r="G19" s="1"/>
  <c r="J19" s="1"/>
  <c r="K19" s="1"/>
  <c r="N19" s="1"/>
  <c r="G18"/>
  <c r="F18"/>
  <c r="M17"/>
  <c r="L17"/>
  <c r="L15" s="1"/>
  <c r="I17"/>
  <c r="I15" s="1"/>
  <c r="I11" s="1"/>
  <c r="I55" s="1"/>
  <c r="H17"/>
  <c r="H15" s="1"/>
  <c r="E17"/>
  <c r="D17"/>
  <c r="D15" s="1"/>
  <c r="C17"/>
  <c r="C15" s="1"/>
  <c r="C11" s="1"/>
  <c r="F16"/>
  <c r="M15"/>
  <c r="E15"/>
  <c r="G14"/>
  <c r="J14" s="1"/>
  <c r="K14" s="1"/>
  <c r="N14" s="1"/>
  <c r="F14"/>
  <c r="F13"/>
  <c r="M12"/>
  <c r="L12"/>
  <c r="I12"/>
  <c r="H12"/>
  <c r="E12"/>
  <c r="D12"/>
  <c r="C12"/>
  <c r="C40" l="1"/>
  <c r="C55" s="1"/>
  <c r="E11"/>
  <c r="E55" s="1"/>
  <c r="H40"/>
  <c r="L40"/>
  <c r="F50"/>
  <c r="K36"/>
  <c r="N36" s="1"/>
  <c r="J34"/>
  <c r="G13"/>
  <c r="F12"/>
  <c r="G16"/>
  <c r="G31"/>
  <c r="J32"/>
  <c r="F17"/>
  <c r="F15" s="1"/>
  <c r="L11"/>
  <c r="L55" s="1"/>
  <c r="J18"/>
  <c r="G17"/>
  <c r="F31"/>
  <c r="G33"/>
  <c r="J33" s="1"/>
  <c r="K33" s="1"/>
  <c r="N33" s="1"/>
  <c r="H11"/>
  <c r="F21"/>
  <c r="G22"/>
  <c r="F34"/>
  <c r="D11"/>
  <c r="D55" s="1"/>
  <c r="N35"/>
  <c r="N34" s="1"/>
  <c r="K34"/>
  <c r="G41"/>
  <c r="J42"/>
  <c r="G27"/>
  <c r="K47"/>
  <c r="J46"/>
  <c r="G34"/>
  <c r="F41"/>
  <c r="G45"/>
  <c r="G46"/>
  <c r="G51"/>
  <c r="H55" l="1"/>
  <c r="F40"/>
  <c r="J51"/>
  <c r="G50"/>
  <c r="K32"/>
  <c r="J31"/>
  <c r="J30" s="1"/>
  <c r="K42"/>
  <c r="J41"/>
  <c r="K18"/>
  <c r="J17"/>
  <c r="G30"/>
  <c r="G26" s="1"/>
  <c r="G12"/>
  <c r="J13"/>
  <c r="J45"/>
  <c r="G44"/>
  <c r="N47"/>
  <c r="N46" s="1"/>
  <c r="K46"/>
  <c r="G15"/>
  <c r="J16"/>
  <c r="J27"/>
  <c r="J22"/>
  <c r="G21"/>
  <c r="F30"/>
  <c r="F26" s="1"/>
  <c r="F11" s="1"/>
  <c r="F55" l="1"/>
  <c r="G40"/>
  <c r="K27"/>
  <c r="J26"/>
  <c r="K13"/>
  <c r="J12"/>
  <c r="N18"/>
  <c r="N17" s="1"/>
  <c r="K17"/>
  <c r="K16"/>
  <c r="J15"/>
  <c r="G11"/>
  <c r="N32"/>
  <c r="N31" s="1"/>
  <c r="N30" s="1"/>
  <c r="K31"/>
  <c r="K30" s="1"/>
  <c r="K22"/>
  <c r="J21"/>
  <c r="N42"/>
  <c r="N41" s="1"/>
  <c r="K41"/>
  <c r="K45"/>
  <c r="J44"/>
  <c r="K51"/>
  <c r="J50"/>
  <c r="J40" l="1"/>
  <c r="G55"/>
  <c r="J11"/>
  <c r="J55" s="1"/>
  <c r="N51"/>
  <c r="N50" s="1"/>
  <c r="K50"/>
  <c r="N16"/>
  <c r="N15" s="1"/>
  <c r="K15"/>
  <c r="K12"/>
  <c r="K11" s="1"/>
  <c r="N13"/>
  <c r="N12" s="1"/>
  <c r="N45"/>
  <c r="N44" s="1"/>
  <c r="N40" s="1"/>
  <c r="K44"/>
  <c r="K40" s="1"/>
  <c r="N22"/>
  <c r="N21" s="1"/>
  <c r="K21"/>
  <c r="N27"/>
  <c r="N26" s="1"/>
  <c r="K26"/>
  <c r="K55" l="1"/>
  <c r="N11"/>
  <c r="N55" s="1"/>
</calcChain>
</file>

<file path=xl/sharedStrings.xml><?xml version="1.0" encoding="utf-8"?>
<sst xmlns="http://schemas.openxmlformats.org/spreadsheetml/2006/main" count="76" uniqueCount="62">
  <si>
    <t>Partida</t>
  </si>
  <si>
    <t>Posición al inicio</t>
  </si>
  <si>
    <t>Transac-ciones</t>
  </si>
  <si>
    <t xml:space="preserve">Otras varia-ciones </t>
  </si>
  <si>
    <t>Posición al final</t>
  </si>
  <si>
    <t>(en millones de balboas)</t>
  </si>
  <si>
    <t>Línea núm.</t>
  </si>
  <si>
    <t>2015 (P)</t>
  </si>
  <si>
    <t>2014 (R)</t>
  </si>
  <si>
    <t>2016 (P)</t>
  </si>
  <si>
    <t>I.  Activos</t>
  </si>
  <si>
    <t xml:space="preserve">    1.  Inversión directa  en el extranjero</t>
  </si>
  <si>
    <t xml:space="preserve">        1.1.1  Acciones y Utilidades Reinvertidas</t>
  </si>
  <si>
    <t xml:space="preserve">        1.1.2  Otro capital</t>
  </si>
  <si>
    <t xml:space="preserve">    2.  Inversión de cartera</t>
  </si>
  <si>
    <t xml:space="preserve">         2.1.1  Títulos de participación en el capital</t>
  </si>
  <si>
    <t xml:space="preserve">         2.1.2  Títulos de deuda</t>
  </si>
  <si>
    <t xml:space="preserve">                   2.1.2.1  Bonos y pagarés</t>
  </si>
  <si>
    <t xml:space="preserve">                   2.1.2.2  Instrumentos del mercado monetario</t>
  </si>
  <si>
    <t xml:space="preserve">                   2.1.2.3  Instrumentos financieros derivados</t>
  </si>
  <si>
    <t xml:space="preserve">    3.  Otra inversión</t>
  </si>
  <si>
    <t xml:space="preserve">         3.1.1  Créditos comerciales</t>
  </si>
  <si>
    <t xml:space="preserve">         3.1.2  Préstamos</t>
  </si>
  <si>
    <t xml:space="preserve">         3.1.3  Moneda y depósitos</t>
  </si>
  <si>
    <t xml:space="preserve">         3.1.4  Otros activos</t>
  </si>
  <si>
    <t xml:space="preserve">    4.  Activos de reserva</t>
  </si>
  <si>
    <t xml:space="preserve">         4.1  Oro monetario</t>
  </si>
  <si>
    <t xml:space="preserve">         4.2  Derechos Especiales de Giro</t>
  </si>
  <si>
    <t xml:space="preserve">         4.4  Divisas</t>
  </si>
  <si>
    <t xml:space="preserve">               4.4.1  Moneda y depósitos</t>
  </si>
  <si>
    <t xml:space="preserve">                         4.4.1.1  Autoridades monetarias</t>
  </si>
  <si>
    <t xml:space="preserve">                         4.4.1.2  Bancos</t>
  </si>
  <si>
    <t xml:space="preserve">               4.4.2  Valores</t>
  </si>
  <si>
    <t xml:space="preserve">                         4.4.2.1  Participaciones de capital</t>
  </si>
  <si>
    <t xml:space="preserve">                         4.4.2.2  Bonos y pagarés</t>
  </si>
  <si>
    <t xml:space="preserve">                         4.4.2.3  Instrumentos del mercado monetario</t>
  </si>
  <si>
    <t xml:space="preserve">                         4.4.2.4  Instrumentos financieros derivados (neto)</t>
  </si>
  <si>
    <t xml:space="preserve">         4.5  Otros activos</t>
  </si>
  <si>
    <t xml:space="preserve">   1.   Inversión directa en la economía declarante</t>
  </si>
  <si>
    <t>II. Pasivos</t>
  </si>
  <si>
    <t xml:space="preserve">        1.2.1  Acciones y Utilidades Reinvertidas</t>
  </si>
  <si>
    <t xml:space="preserve">        1.2.2  Otro capital</t>
  </si>
  <si>
    <t xml:space="preserve">   2.  Inversión de cartera</t>
  </si>
  <si>
    <t xml:space="preserve">       2.2.1  Títulos de participación en el capital</t>
  </si>
  <si>
    <t xml:space="preserve">       2.2.2  Títulos de deuda</t>
  </si>
  <si>
    <t xml:space="preserve">                 2.2.2.1  Bonos y pagarés</t>
  </si>
  <si>
    <t xml:space="preserve">                 2.2.2.2  Instrumentos del mercado monetario</t>
  </si>
  <si>
    <t xml:space="preserve">                 2.2.2.3  Instrumentos financieros derivados</t>
  </si>
  <si>
    <t xml:space="preserve">   3.  Otra inversión</t>
  </si>
  <si>
    <t xml:space="preserve">        3.2.1  Créditos comerciales</t>
  </si>
  <si>
    <t xml:space="preserve">        3.2.2  Préstamos</t>
  </si>
  <si>
    <t xml:space="preserve">        3.2.3  Moneda y depósitos</t>
  </si>
  <si>
    <t xml:space="preserve">        3.2.4  Otros pasivos</t>
  </si>
  <si>
    <t xml:space="preserve"> Posición de inversión internacional neta  (I-II)</t>
  </si>
  <si>
    <t>INTERNACIONAL EN LA REPÚBLICA, SEGÚN PARTIDA:  AÑOS 2014-16</t>
  </si>
  <si>
    <t>Cuadro 23.  RESUMEN DE LOS COMPONENTES NORMALIZADOS DE LA POSICIÓN DE INVERSIÓN</t>
  </si>
  <si>
    <t>de inversión internacional</t>
  </si>
  <si>
    <t>Resumen de los componentes de la posición</t>
  </si>
  <si>
    <t xml:space="preserve">         4.3  Posición de reserva en el Fondo Monetario Internacional</t>
  </si>
  <si>
    <t>(P) Cifras preliminares.</t>
  </si>
  <si>
    <t>(R) Cifras revisadas.</t>
  </si>
  <si>
    <t>0.0  Cantidad nula o cero.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</si>
</sst>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Protection="1"/>
    <xf numFmtId="0" fontId="2" fillId="0" borderId="0" xfId="0" applyFont="1" applyFill="1" applyBorder="1" applyAlignment="1" applyProtection="1">
      <alignment horizontal="centerContinuous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Protection="1"/>
    <xf numFmtId="0" fontId="2" fillId="0" borderId="0" xfId="0" applyFont="1" applyFill="1" applyBorder="1" applyProtection="1">
      <protection locked="0"/>
    </xf>
    <xf numFmtId="0" fontId="2" fillId="0" borderId="9" xfId="0" applyFont="1" applyFill="1" applyBorder="1" applyAlignment="1" applyProtection="1"/>
    <xf numFmtId="0" fontId="2" fillId="2" borderId="7" xfId="0" applyFont="1" applyFill="1" applyBorder="1" applyAlignment="1" applyProtection="1">
      <alignment horizontal="left"/>
    </xf>
    <xf numFmtId="0" fontId="2" fillId="2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Protection="1"/>
    <xf numFmtId="0" fontId="2" fillId="0" borderId="7" xfId="0" applyFont="1" applyFill="1" applyBorder="1" applyProtection="1">
      <protection locked="0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right"/>
    </xf>
    <xf numFmtId="0" fontId="2" fillId="0" borderId="12" xfId="0" applyFont="1" applyFill="1" applyBorder="1" applyAlignment="1" applyProtection="1">
      <alignment horizontal="right"/>
      <protection locked="0"/>
    </xf>
    <xf numFmtId="0" fontId="2" fillId="0" borderId="11" xfId="0" applyFont="1" applyFill="1" applyBorder="1" applyProtection="1"/>
    <xf numFmtId="0" fontId="2" fillId="0" borderId="10" xfId="0" applyFont="1" applyFill="1" applyBorder="1" applyProtection="1"/>
    <xf numFmtId="164" fontId="2" fillId="0" borderId="4" xfId="0" applyNumberFormat="1" applyFont="1" applyFill="1" applyBorder="1" applyAlignment="1" applyProtection="1">
      <alignment horizontal="right"/>
    </xf>
    <xf numFmtId="0" fontId="2" fillId="2" borderId="11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/>
    <xf numFmtId="164" fontId="4" fillId="0" borderId="4" xfId="0" applyNumberFormat="1" applyFont="1" applyFill="1" applyBorder="1" applyProtection="1"/>
    <xf numFmtId="164" fontId="6" fillId="0" borderId="4" xfId="0" applyNumberFormat="1" applyFont="1" applyFill="1" applyBorder="1" applyProtection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 applyProtection="1">
      <alignment horizontal="center" vertical="center" wrapText="1"/>
    </xf>
    <xf numFmtId="164" fontId="4" fillId="3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7" xfId="0" applyFont="1" applyFill="1" applyBorder="1" applyAlignment="1" applyProtection="1">
      <alignment horizontal="center" vertical="center" wrapText="1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8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7" xfId="0" applyNumberFormat="1" applyFont="1" applyFill="1" applyBorder="1" applyAlignment="1" applyProtection="1">
      <alignment horizontal="center" vertical="center"/>
    </xf>
    <xf numFmtId="0" fontId="4" fillId="3" borderId="9" xfId="0" applyNumberFormat="1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164" fontId="2" fillId="4" borderId="0" xfId="0" applyNumberFormat="1" applyFont="1" applyFill="1" applyBorder="1"/>
    <xf numFmtId="164" fontId="2" fillId="4" borderId="0" xfId="0" applyNumberFormat="1" applyFont="1" applyFill="1" applyBorder="1" applyAlignment="1">
      <alignment horizontal="left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dames\Escritorio\archivo%20boletin%20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 Sect."/>
      <sheetName val="de2"/>
      <sheetName val="de1"/>
      <sheetName val="dd"/>
      <sheetName val="acp"/>
      <sheetName val="lg+li"/>
      <sheetName val="li"/>
      <sheetName val="lg"/>
      <sheetName val="zl"/>
      <sheetName val="3rs"/>
      <sheetName val="2 rcn-mejorado"/>
      <sheetName val="rcn"/>
      <sheetName val="1pa"/>
      <sheetName val="4ViajMy"/>
      <sheetName val="fe"/>
      <sheetName val="cn"/>
      <sheetName val="CN FMI"/>
      <sheetName val="piicn"/>
      <sheetName val="CNPiiFMI"/>
      <sheetName val="Ing.Turis."/>
      <sheetName val="rpii"/>
      <sheetName val="spii"/>
      <sheetName val="4 y 5 ide"/>
      <sheetName val="Tabla 4 QEDS"/>
      <sheetName val="Tabla 3 QEDS"/>
      <sheetName val="Validación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0">
          <cell r="A10" t="str">
            <v>Código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39997558519241921"/>
  </sheetPr>
  <dimension ref="A1:O60"/>
  <sheetViews>
    <sheetView showGridLines="0" tabSelected="1" zoomScaleNormal="100" zoomScaleSheetLayoutView="100" workbookViewId="0">
      <selection activeCell="B11" sqref="B11"/>
    </sheetView>
  </sheetViews>
  <sheetFormatPr baseColWidth="10" defaultRowHeight="12.75" customHeight="1"/>
  <cols>
    <col min="1" max="1" width="6.7109375" style="5" customWidth="1"/>
    <col min="2" max="2" width="57.7109375" style="5" customWidth="1"/>
    <col min="3" max="6" width="12.7109375" style="5" customWidth="1"/>
    <col min="7" max="14" width="13.7109375" style="5" customWidth="1"/>
    <col min="15" max="15" width="6.7109375" style="17" customWidth="1"/>
    <col min="16" max="16384" width="11.42578125" style="5"/>
  </cols>
  <sheetData>
    <row r="1" spans="1:15" ht="15" customHeight="1">
      <c r="A1" s="26" t="s">
        <v>55</v>
      </c>
      <c r="B1" s="26"/>
      <c r="C1" s="26"/>
      <c r="D1" s="26"/>
      <c r="E1" s="26"/>
      <c r="F1" s="26"/>
      <c r="G1" s="27" t="s">
        <v>55</v>
      </c>
      <c r="H1" s="27"/>
      <c r="I1" s="27"/>
      <c r="J1" s="27"/>
      <c r="K1" s="27"/>
      <c r="L1" s="27"/>
      <c r="M1" s="27"/>
      <c r="N1" s="27"/>
      <c r="O1" s="27"/>
    </row>
    <row r="2" spans="1:15" ht="15" customHeight="1">
      <c r="A2" s="26" t="s">
        <v>54</v>
      </c>
      <c r="B2" s="26"/>
      <c r="C2" s="26"/>
      <c r="D2" s="26"/>
      <c r="E2" s="26"/>
      <c r="F2" s="26"/>
      <c r="G2" s="27" t="s">
        <v>54</v>
      </c>
      <c r="H2" s="27"/>
      <c r="I2" s="27"/>
      <c r="J2" s="27"/>
      <c r="K2" s="27"/>
      <c r="L2" s="27"/>
      <c r="M2" s="27"/>
      <c r="N2" s="27"/>
      <c r="O2" s="27"/>
    </row>
    <row r="3" spans="1:15" ht="12.75" customHeight="1">
      <c r="B3" s="6"/>
    </row>
    <row r="4" spans="1:15" ht="15" customHeight="1">
      <c r="A4" s="49" t="s">
        <v>6</v>
      </c>
      <c r="B4" s="55" t="s">
        <v>0</v>
      </c>
      <c r="C4" s="28" t="s">
        <v>57</v>
      </c>
      <c r="D4" s="28"/>
      <c r="E4" s="28"/>
      <c r="F4" s="28"/>
      <c r="G4" s="29" t="s">
        <v>57</v>
      </c>
      <c r="H4" s="30"/>
      <c r="I4" s="30"/>
      <c r="J4" s="30"/>
      <c r="K4" s="30"/>
      <c r="L4" s="30"/>
      <c r="M4" s="30"/>
      <c r="N4" s="31"/>
      <c r="O4" s="52" t="s">
        <v>6</v>
      </c>
    </row>
    <row r="5" spans="1:15" ht="15" customHeight="1">
      <c r="A5" s="50"/>
      <c r="B5" s="56"/>
      <c r="C5" s="45" t="s">
        <v>56</v>
      </c>
      <c r="D5" s="45"/>
      <c r="E5" s="45"/>
      <c r="F5" s="45"/>
      <c r="G5" s="46" t="s">
        <v>56</v>
      </c>
      <c r="H5" s="47"/>
      <c r="I5" s="47"/>
      <c r="J5" s="47"/>
      <c r="K5" s="47"/>
      <c r="L5" s="47"/>
      <c r="M5" s="47"/>
      <c r="N5" s="48"/>
      <c r="O5" s="53"/>
    </row>
    <row r="6" spans="1:15" ht="15" customHeight="1">
      <c r="A6" s="50"/>
      <c r="B6" s="56"/>
      <c r="C6" s="44" t="s">
        <v>5</v>
      </c>
      <c r="D6" s="44"/>
      <c r="E6" s="44"/>
      <c r="F6" s="44"/>
      <c r="G6" s="34" t="s">
        <v>5</v>
      </c>
      <c r="H6" s="35"/>
      <c r="I6" s="35"/>
      <c r="J6" s="35"/>
      <c r="K6" s="35"/>
      <c r="L6" s="35"/>
      <c r="M6" s="35"/>
      <c r="N6" s="36"/>
      <c r="O6" s="53"/>
    </row>
    <row r="7" spans="1:15" ht="15" customHeight="1">
      <c r="A7" s="50"/>
      <c r="B7" s="56"/>
      <c r="C7" s="58" t="s">
        <v>8</v>
      </c>
      <c r="D7" s="59"/>
      <c r="E7" s="59"/>
      <c r="F7" s="60"/>
      <c r="G7" s="58" t="s">
        <v>7</v>
      </c>
      <c r="H7" s="59"/>
      <c r="I7" s="59"/>
      <c r="J7" s="60"/>
      <c r="K7" s="40" t="s">
        <v>9</v>
      </c>
      <c r="L7" s="41"/>
      <c r="M7" s="41"/>
      <c r="N7" s="41"/>
      <c r="O7" s="53"/>
    </row>
    <row r="8" spans="1:15" ht="15" customHeight="1">
      <c r="A8" s="50"/>
      <c r="B8" s="56"/>
      <c r="C8" s="42" t="s">
        <v>1</v>
      </c>
      <c r="D8" s="32" t="s">
        <v>2</v>
      </c>
      <c r="E8" s="32" t="s">
        <v>3</v>
      </c>
      <c r="F8" s="42" t="s">
        <v>4</v>
      </c>
      <c r="G8" s="42" t="s">
        <v>1</v>
      </c>
      <c r="H8" s="32" t="s">
        <v>2</v>
      </c>
      <c r="I8" s="32" t="s">
        <v>3</v>
      </c>
      <c r="J8" s="42" t="s">
        <v>4</v>
      </c>
      <c r="K8" s="42" t="s">
        <v>1</v>
      </c>
      <c r="L8" s="32" t="s">
        <v>2</v>
      </c>
      <c r="M8" s="32" t="s">
        <v>3</v>
      </c>
      <c r="N8" s="38" t="s">
        <v>4</v>
      </c>
      <c r="O8" s="53"/>
    </row>
    <row r="9" spans="1:15" ht="15" customHeight="1">
      <c r="A9" s="51"/>
      <c r="B9" s="57"/>
      <c r="C9" s="43"/>
      <c r="D9" s="37"/>
      <c r="E9" s="33"/>
      <c r="F9" s="43"/>
      <c r="G9" s="43"/>
      <c r="H9" s="37"/>
      <c r="I9" s="33"/>
      <c r="J9" s="43"/>
      <c r="K9" s="43"/>
      <c r="L9" s="37"/>
      <c r="M9" s="33"/>
      <c r="N9" s="39"/>
      <c r="O9" s="54"/>
    </row>
    <row r="10" spans="1:15" ht="6" customHeight="1">
      <c r="A10" s="15"/>
      <c r="B10" s="7"/>
      <c r="C10" s="1"/>
      <c r="D10" s="2"/>
      <c r="E10" s="3"/>
      <c r="F10" s="1"/>
      <c r="G10" s="1"/>
      <c r="H10" s="2"/>
      <c r="I10" s="3"/>
      <c r="J10" s="1"/>
      <c r="K10" s="1"/>
      <c r="L10" s="2"/>
      <c r="M10" s="3"/>
      <c r="N10" s="4"/>
      <c r="O10" s="22"/>
    </row>
    <row r="11" spans="1:15" ht="15" customHeight="1">
      <c r="A11" s="13">
        <v>1</v>
      </c>
      <c r="B11" s="23" t="s">
        <v>10</v>
      </c>
      <c r="C11" s="24">
        <f>SUM(C12+C15+C21+C26)</f>
        <v>59505</v>
      </c>
      <c r="D11" s="24">
        <f t="shared" ref="D11:N11" si="0">SUM(D12+D15+D21+D26)</f>
        <v>7876.7999999999993</v>
      </c>
      <c r="E11" s="24">
        <f t="shared" si="0"/>
        <v>744.99999999999989</v>
      </c>
      <c r="F11" s="24">
        <f t="shared" si="0"/>
        <v>68126.8</v>
      </c>
      <c r="G11" s="24">
        <f t="shared" si="0"/>
        <v>68126.8</v>
      </c>
      <c r="H11" s="24">
        <f t="shared" si="0"/>
        <v>7600.2999999999993</v>
      </c>
      <c r="I11" s="24">
        <f t="shared" si="0"/>
        <v>-72.799999999999983</v>
      </c>
      <c r="J11" s="24">
        <f t="shared" si="0"/>
        <v>75654.3</v>
      </c>
      <c r="K11" s="24">
        <f t="shared" si="0"/>
        <v>75654.3</v>
      </c>
      <c r="L11" s="24">
        <f t="shared" si="0"/>
        <v>751.7000000000005</v>
      </c>
      <c r="M11" s="24">
        <f t="shared" si="0"/>
        <v>-0.1000000000000032</v>
      </c>
      <c r="N11" s="24">
        <f t="shared" si="0"/>
        <v>76405.900000000009</v>
      </c>
      <c r="O11" s="19">
        <v>1</v>
      </c>
    </row>
    <row r="12" spans="1:15" ht="12.75" customHeight="1">
      <c r="A12" s="14">
        <v>2</v>
      </c>
      <c r="B12" s="11" t="s">
        <v>11</v>
      </c>
      <c r="C12" s="25">
        <f>SUM(C13:C14)</f>
        <v>3605.6999999999989</v>
      </c>
      <c r="D12" s="25">
        <f t="shared" ref="D12:N12" si="1">SUM(D13:D14)</f>
        <v>329.09999999999997</v>
      </c>
      <c r="E12" s="25">
        <f t="shared" si="1"/>
        <v>321.60000000000002</v>
      </c>
      <c r="F12" s="25">
        <f t="shared" si="1"/>
        <v>4256.3999999999987</v>
      </c>
      <c r="G12" s="25">
        <f t="shared" si="1"/>
        <v>4256.3999999999987</v>
      </c>
      <c r="H12" s="25">
        <f t="shared" si="1"/>
        <v>527.9</v>
      </c>
      <c r="I12" s="25">
        <f t="shared" si="1"/>
        <v>0</v>
      </c>
      <c r="J12" s="25">
        <f t="shared" si="1"/>
        <v>4784.2999999999984</v>
      </c>
      <c r="K12" s="25">
        <f t="shared" si="1"/>
        <v>4784.2999999999984</v>
      </c>
      <c r="L12" s="25">
        <f t="shared" si="1"/>
        <v>184.5</v>
      </c>
      <c r="M12" s="25">
        <f t="shared" si="1"/>
        <v>-0.1</v>
      </c>
      <c r="N12" s="25">
        <f t="shared" si="1"/>
        <v>4968.699999999998</v>
      </c>
      <c r="O12" s="19">
        <v>2</v>
      </c>
    </row>
    <row r="13" spans="1:15" s="9" customFormat="1" ht="12.75" customHeight="1">
      <c r="A13" s="13">
        <v>3</v>
      </c>
      <c r="B13" s="11" t="s">
        <v>12</v>
      </c>
      <c r="C13" s="8">
        <v>3605.6999999999989</v>
      </c>
      <c r="D13" s="8">
        <v>329.09999999999997</v>
      </c>
      <c r="E13" s="8">
        <v>321.60000000000002</v>
      </c>
      <c r="F13" s="8">
        <f>SUM(C13:E13)</f>
        <v>4256.3999999999987</v>
      </c>
      <c r="G13" s="8">
        <f>SUM(F13)</f>
        <v>4256.3999999999987</v>
      </c>
      <c r="H13" s="8">
        <v>527.9</v>
      </c>
      <c r="I13" s="8">
        <v>0</v>
      </c>
      <c r="J13" s="8">
        <f>SUM(G13:I13)</f>
        <v>4784.2999999999984</v>
      </c>
      <c r="K13" s="8">
        <f>SUM(J13)</f>
        <v>4784.2999999999984</v>
      </c>
      <c r="L13" s="8">
        <v>184.5</v>
      </c>
      <c r="M13" s="8">
        <v>-0.1</v>
      </c>
      <c r="N13" s="8">
        <f>SUM(K13:M13)</f>
        <v>4968.699999999998</v>
      </c>
      <c r="O13" s="19">
        <v>3</v>
      </c>
    </row>
    <row r="14" spans="1:15" s="9" customFormat="1" ht="12.75" customHeight="1">
      <c r="A14" s="14">
        <v>4</v>
      </c>
      <c r="B14" s="11" t="s">
        <v>13</v>
      </c>
      <c r="C14" s="21">
        <v>0</v>
      </c>
      <c r="D14" s="21">
        <v>0</v>
      </c>
      <c r="E14" s="21">
        <v>0</v>
      </c>
      <c r="F14" s="8">
        <f>SUM(C14:E14)</f>
        <v>0</v>
      </c>
      <c r="G14" s="8">
        <f>SUM(F14)</f>
        <v>0</v>
      </c>
      <c r="H14" s="21">
        <v>0</v>
      </c>
      <c r="I14" s="21">
        <v>0</v>
      </c>
      <c r="J14" s="8">
        <f>SUM(G14:I14)</f>
        <v>0</v>
      </c>
      <c r="K14" s="8">
        <f>SUM(J14)</f>
        <v>0</v>
      </c>
      <c r="L14" s="21">
        <v>0</v>
      </c>
      <c r="M14" s="21">
        <v>0</v>
      </c>
      <c r="N14" s="8">
        <f>SUM(K14:M14)</f>
        <v>0</v>
      </c>
      <c r="O14" s="19">
        <v>4</v>
      </c>
    </row>
    <row r="15" spans="1:15" ht="12.75" customHeight="1">
      <c r="A15" s="13">
        <v>5</v>
      </c>
      <c r="B15" s="11" t="s">
        <v>14</v>
      </c>
      <c r="C15" s="25">
        <f>SUM(C16:C17)</f>
        <v>9435.0999999999985</v>
      </c>
      <c r="D15" s="25">
        <f t="shared" ref="D15:N15" si="2">SUM(D16:D17)</f>
        <v>1197.6000000000001</v>
      </c>
      <c r="E15" s="25">
        <f t="shared" si="2"/>
        <v>-48.800000000000011</v>
      </c>
      <c r="F15" s="25">
        <f t="shared" si="2"/>
        <v>10583.9</v>
      </c>
      <c r="G15" s="25">
        <f t="shared" si="2"/>
        <v>10583.9</v>
      </c>
      <c r="H15" s="25">
        <f t="shared" si="2"/>
        <v>1471.2</v>
      </c>
      <c r="I15" s="25">
        <f t="shared" si="2"/>
        <v>-60.699999999999982</v>
      </c>
      <c r="J15" s="25">
        <f t="shared" si="2"/>
        <v>11994.399999999998</v>
      </c>
      <c r="K15" s="25">
        <f t="shared" si="2"/>
        <v>11994.399999999998</v>
      </c>
      <c r="L15" s="25">
        <f t="shared" si="2"/>
        <v>215.90000000000006</v>
      </c>
      <c r="M15" s="25">
        <f t="shared" si="2"/>
        <v>7.5999999999999961</v>
      </c>
      <c r="N15" s="25">
        <f t="shared" si="2"/>
        <v>12217.899999999998</v>
      </c>
      <c r="O15" s="19">
        <v>5</v>
      </c>
    </row>
    <row r="16" spans="1:15" s="9" customFormat="1" ht="12.75" customHeight="1">
      <c r="A16" s="14">
        <v>6</v>
      </c>
      <c r="B16" s="11" t="s">
        <v>15</v>
      </c>
      <c r="C16" s="8">
        <v>606.90000000000009</v>
      </c>
      <c r="D16" s="8">
        <v>116.39999999999999</v>
      </c>
      <c r="E16" s="8">
        <v>-103.80000000000001</v>
      </c>
      <c r="F16" s="8">
        <f>SUM(C16:E16)</f>
        <v>619.5</v>
      </c>
      <c r="G16" s="8">
        <f>SUM(F16)</f>
        <v>619.5</v>
      </c>
      <c r="H16" s="8">
        <v>254.6</v>
      </c>
      <c r="I16" s="8">
        <v>3.6</v>
      </c>
      <c r="J16" s="8">
        <f>SUM(G16:I16)</f>
        <v>877.7</v>
      </c>
      <c r="K16" s="8">
        <f>SUM(J16)</f>
        <v>877.7</v>
      </c>
      <c r="L16" s="8">
        <v>6.6999999999999975</v>
      </c>
      <c r="M16" s="8">
        <v>0</v>
      </c>
      <c r="N16" s="8">
        <f>SUM(K16:M16)</f>
        <v>884.40000000000009</v>
      </c>
      <c r="O16" s="19">
        <v>6</v>
      </c>
    </row>
    <row r="17" spans="1:15" ht="12.75" customHeight="1">
      <c r="A17" s="13">
        <v>7</v>
      </c>
      <c r="B17" s="11" t="s">
        <v>16</v>
      </c>
      <c r="C17" s="8">
        <f>SUM(C18:C20)</f>
        <v>8828.1999999999989</v>
      </c>
      <c r="D17" s="8">
        <f t="shared" ref="D17:N17" si="3">SUM(D18:D20)</f>
        <v>1081.2</v>
      </c>
      <c r="E17" s="8">
        <f t="shared" si="3"/>
        <v>55</v>
      </c>
      <c r="F17" s="8">
        <f t="shared" si="3"/>
        <v>9964.4</v>
      </c>
      <c r="G17" s="8">
        <f t="shared" si="3"/>
        <v>9964.4</v>
      </c>
      <c r="H17" s="8">
        <f t="shared" si="3"/>
        <v>1216.6000000000001</v>
      </c>
      <c r="I17" s="8">
        <f t="shared" si="3"/>
        <v>-64.299999999999983</v>
      </c>
      <c r="J17" s="8">
        <f t="shared" si="3"/>
        <v>11116.699999999997</v>
      </c>
      <c r="K17" s="8">
        <f t="shared" si="3"/>
        <v>11116.699999999997</v>
      </c>
      <c r="L17" s="8">
        <f t="shared" si="3"/>
        <v>209.20000000000007</v>
      </c>
      <c r="M17" s="8">
        <f t="shared" si="3"/>
        <v>7.5999999999999961</v>
      </c>
      <c r="N17" s="8">
        <f t="shared" si="3"/>
        <v>11333.499999999998</v>
      </c>
      <c r="O17" s="19">
        <v>7</v>
      </c>
    </row>
    <row r="18" spans="1:15" s="9" customFormat="1" ht="12.75" customHeight="1">
      <c r="A18" s="14">
        <v>8</v>
      </c>
      <c r="B18" s="11" t="s">
        <v>17</v>
      </c>
      <c r="C18" s="8">
        <v>8459.7999999999993</v>
      </c>
      <c r="D18" s="8">
        <v>1131.4000000000001</v>
      </c>
      <c r="E18" s="8">
        <v>55</v>
      </c>
      <c r="F18" s="8">
        <f t="shared" ref="F18:F20" si="4">SUM(C18:E18)</f>
        <v>9646.1999999999989</v>
      </c>
      <c r="G18" s="8">
        <f t="shared" ref="G18:G20" si="5">SUM(F18)</f>
        <v>9646.1999999999989</v>
      </c>
      <c r="H18" s="8">
        <v>1072.1000000000001</v>
      </c>
      <c r="I18" s="8">
        <v>-64.199999999999989</v>
      </c>
      <c r="J18" s="8">
        <f t="shared" ref="J18:J20" si="6">SUM(G18:I18)</f>
        <v>10654.099999999999</v>
      </c>
      <c r="K18" s="8">
        <f t="shared" ref="K18:K20" si="7">SUM(J18)</f>
        <v>10654.099999999999</v>
      </c>
      <c r="L18" s="8">
        <v>187.10000000000008</v>
      </c>
      <c r="M18" s="8">
        <v>7.5999999999999961</v>
      </c>
      <c r="N18" s="8">
        <f t="shared" ref="N18:N20" si="8">SUM(K18:M18)</f>
        <v>10848.8</v>
      </c>
      <c r="O18" s="19">
        <v>8</v>
      </c>
    </row>
    <row r="19" spans="1:15" s="9" customFormat="1" ht="12.75" customHeight="1">
      <c r="A19" s="13">
        <v>9</v>
      </c>
      <c r="B19" s="11" t="s">
        <v>18</v>
      </c>
      <c r="C19" s="8">
        <v>335.19999999999976</v>
      </c>
      <c r="D19" s="8">
        <v>-139.6</v>
      </c>
      <c r="E19" s="8">
        <v>0</v>
      </c>
      <c r="F19" s="8">
        <f t="shared" si="4"/>
        <v>195.59999999999977</v>
      </c>
      <c r="G19" s="8">
        <f t="shared" si="5"/>
        <v>195.59999999999977</v>
      </c>
      <c r="H19" s="8">
        <v>235.19999999999993</v>
      </c>
      <c r="I19" s="8">
        <v>0</v>
      </c>
      <c r="J19" s="8">
        <f t="shared" si="6"/>
        <v>430.79999999999973</v>
      </c>
      <c r="K19" s="8">
        <f t="shared" si="7"/>
        <v>430.79999999999973</v>
      </c>
      <c r="L19" s="8">
        <v>19.599999999999991</v>
      </c>
      <c r="M19" s="8">
        <v>0</v>
      </c>
      <c r="N19" s="8">
        <f t="shared" si="8"/>
        <v>450.39999999999969</v>
      </c>
      <c r="O19" s="19">
        <v>9</v>
      </c>
    </row>
    <row r="20" spans="1:15" s="9" customFormat="1" ht="12.75" customHeight="1">
      <c r="A20" s="14">
        <v>10</v>
      </c>
      <c r="B20" s="11" t="s">
        <v>19</v>
      </c>
      <c r="C20" s="8">
        <v>33.200000000000017</v>
      </c>
      <c r="D20" s="8">
        <v>89.399999999999991</v>
      </c>
      <c r="E20" s="8">
        <v>0</v>
      </c>
      <c r="F20" s="8">
        <f t="shared" si="4"/>
        <v>122.60000000000001</v>
      </c>
      <c r="G20" s="8">
        <f t="shared" si="5"/>
        <v>122.60000000000001</v>
      </c>
      <c r="H20" s="8">
        <v>-90.699999999999989</v>
      </c>
      <c r="I20" s="8">
        <v>-0.1</v>
      </c>
      <c r="J20" s="8">
        <f t="shared" si="6"/>
        <v>31.800000000000018</v>
      </c>
      <c r="K20" s="8">
        <f t="shared" si="7"/>
        <v>31.800000000000018</v>
      </c>
      <c r="L20" s="8">
        <v>2.5</v>
      </c>
      <c r="M20" s="8">
        <v>0</v>
      </c>
      <c r="N20" s="8">
        <f t="shared" si="8"/>
        <v>34.300000000000018</v>
      </c>
      <c r="O20" s="19">
        <v>10</v>
      </c>
    </row>
    <row r="21" spans="1:15" ht="12.75" customHeight="1">
      <c r="A21" s="13">
        <v>11</v>
      </c>
      <c r="B21" s="11" t="s">
        <v>20</v>
      </c>
      <c r="C21" s="25">
        <f>SUM(C22:C25)</f>
        <v>43436.600000000006</v>
      </c>
      <c r="D21" s="25">
        <f t="shared" ref="D21:N21" si="9">SUM(D22:D25)</f>
        <v>5128.3999999999996</v>
      </c>
      <c r="E21" s="25">
        <f t="shared" si="9"/>
        <v>488.89999999999992</v>
      </c>
      <c r="F21" s="25">
        <f t="shared" si="9"/>
        <v>49053.9</v>
      </c>
      <c r="G21" s="25">
        <f t="shared" si="9"/>
        <v>49053.9</v>
      </c>
      <c r="H21" s="25">
        <f t="shared" si="9"/>
        <v>5678.8</v>
      </c>
      <c r="I21" s="25">
        <f t="shared" si="9"/>
        <v>-0.4</v>
      </c>
      <c r="J21" s="25">
        <f t="shared" si="9"/>
        <v>54732.3</v>
      </c>
      <c r="K21" s="25">
        <f t="shared" si="9"/>
        <v>54732.3</v>
      </c>
      <c r="L21" s="25">
        <f t="shared" si="9"/>
        <v>-257.59999999999957</v>
      </c>
      <c r="M21" s="25">
        <f t="shared" si="9"/>
        <v>0</v>
      </c>
      <c r="N21" s="25">
        <f t="shared" si="9"/>
        <v>54474.700000000004</v>
      </c>
      <c r="O21" s="19">
        <v>11</v>
      </c>
    </row>
    <row r="22" spans="1:15" ht="12.75" customHeight="1">
      <c r="A22" s="14">
        <v>12</v>
      </c>
      <c r="B22" s="11" t="s">
        <v>21</v>
      </c>
      <c r="C22" s="8">
        <v>5123.4999999999991</v>
      </c>
      <c r="D22" s="8">
        <v>320.60000000000002</v>
      </c>
      <c r="E22" s="8">
        <v>-55.6</v>
      </c>
      <c r="F22" s="8">
        <f t="shared" ref="F22:F25" si="10">SUM(C22:E22)</f>
        <v>5388.4999999999991</v>
      </c>
      <c r="G22" s="8">
        <f t="shared" ref="G22:G25" si="11">SUM(F22)</f>
        <v>5388.4999999999991</v>
      </c>
      <c r="H22" s="8">
        <v>1606.4</v>
      </c>
      <c r="I22" s="8">
        <v>0</v>
      </c>
      <c r="J22" s="8">
        <f t="shared" ref="J22:J25" si="12">SUM(G22:I22)</f>
        <v>6994.9</v>
      </c>
      <c r="K22" s="8">
        <f t="shared" ref="K22:K25" si="13">SUM(J22)</f>
        <v>6994.9</v>
      </c>
      <c r="L22" s="8">
        <v>1600.8000000000002</v>
      </c>
      <c r="M22" s="8">
        <v>0</v>
      </c>
      <c r="N22" s="8">
        <f t="shared" ref="N22:N25" si="14">SUM(K22:M22)</f>
        <v>8595.7000000000007</v>
      </c>
      <c r="O22" s="19">
        <v>12</v>
      </c>
    </row>
    <row r="23" spans="1:15" ht="12.75" customHeight="1">
      <c r="A23" s="13">
        <v>13</v>
      </c>
      <c r="B23" s="11" t="s">
        <v>22</v>
      </c>
      <c r="C23" s="8">
        <v>24805.4</v>
      </c>
      <c r="D23" s="8">
        <v>1952.9</v>
      </c>
      <c r="E23" s="8">
        <v>-0.2</v>
      </c>
      <c r="F23" s="8">
        <f t="shared" si="10"/>
        <v>26758.100000000002</v>
      </c>
      <c r="G23" s="8">
        <f t="shared" si="11"/>
        <v>26758.100000000002</v>
      </c>
      <c r="H23" s="8">
        <v>1798</v>
      </c>
      <c r="I23" s="8">
        <v>0</v>
      </c>
      <c r="J23" s="8">
        <f t="shared" si="12"/>
        <v>28556.100000000002</v>
      </c>
      <c r="K23" s="8">
        <f t="shared" si="13"/>
        <v>28556.100000000002</v>
      </c>
      <c r="L23" s="8">
        <v>-994</v>
      </c>
      <c r="M23" s="8">
        <v>-0.1</v>
      </c>
      <c r="N23" s="8">
        <f t="shared" si="14"/>
        <v>27562.000000000004</v>
      </c>
      <c r="O23" s="19">
        <v>13</v>
      </c>
    </row>
    <row r="24" spans="1:15" s="9" customFormat="1" ht="12.75" customHeight="1">
      <c r="A24" s="14">
        <v>14</v>
      </c>
      <c r="B24" s="11" t="s">
        <v>23</v>
      </c>
      <c r="C24" s="8">
        <v>12712.900000000001</v>
      </c>
      <c r="D24" s="8">
        <v>2840.4999999999995</v>
      </c>
      <c r="E24" s="8">
        <v>545.19999999999993</v>
      </c>
      <c r="F24" s="8">
        <f t="shared" si="10"/>
        <v>16098.600000000002</v>
      </c>
      <c r="G24" s="8">
        <f t="shared" si="11"/>
        <v>16098.600000000002</v>
      </c>
      <c r="H24" s="8">
        <v>1259.5999999999999</v>
      </c>
      <c r="I24" s="8">
        <v>0.1</v>
      </c>
      <c r="J24" s="8">
        <f t="shared" si="12"/>
        <v>17358.3</v>
      </c>
      <c r="K24" s="8">
        <f t="shared" si="13"/>
        <v>17358.3</v>
      </c>
      <c r="L24" s="8">
        <v>350.20000000000016</v>
      </c>
      <c r="M24" s="8">
        <v>-0.1</v>
      </c>
      <c r="N24" s="8">
        <f t="shared" si="14"/>
        <v>17708.400000000001</v>
      </c>
      <c r="O24" s="19">
        <v>14</v>
      </c>
    </row>
    <row r="25" spans="1:15" ht="12.75" customHeight="1">
      <c r="A25" s="13">
        <v>15</v>
      </c>
      <c r="B25" s="11" t="s">
        <v>24</v>
      </c>
      <c r="C25" s="8">
        <v>794.8</v>
      </c>
      <c r="D25" s="8">
        <v>14.399999999999999</v>
      </c>
      <c r="E25" s="8">
        <v>-0.5</v>
      </c>
      <c r="F25" s="8">
        <f t="shared" si="10"/>
        <v>808.69999999999993</v>
      </c>
      <c r="G25" s="8">
        <f t="shared" si="11"/>
        <v>808.69999999999993</v>
      </c>
      <c r="H25" s="8">
        <v>1014.8</v>
      </c>
      <c r="I25" s="8">
        <v>-0.5</v>
      </c>
      <c r="J25" s="8">
        <f t="shared" si="12"/>
        <v>1823</v>
      </c>
      <c r="K25" s="8">
        <f t="shared" si="13"/>
        <v>1823</v>
      </c>
      <c r="L25" s="8">
        <v>-1214.5999999999999</v>
      </c>
      <c r="M25" s="8">
        <v>0.2</v>
      </c>
      <c r="N25" s="8">
        <f t="shared" si="14"/>
        <v>608.60000000000014</v>
      </c>
      <c r="O25" s="19">
        <v>15</v>
      </c>
    </row>
    <row r="26" spans="1:15" s="9" customFormat="1" ht="12.75" customHeight="1">
      <c r="A26" s="14">
        <v>16</v>
      </c>
      <c r="B26" s="11" t="s">
        <v>25</v>
      </c>
      <c r="C26" s="25">
        <f>SUM(C27+C28+C29+C30+C39)</f>
        <v>3027.6000000000004</v>
      </c>
      <c r="D26" s="25">
        <f t="shared" ref="D26:N26" si="15">SUM(D27+D28+D29+D30+D39)</f>
        <v>1221.7</v>
      </c>
      <c r="E26" s="25">
        <f t="shared" si="15"/>
        <v>-16.700000000000003</v>
      </c>
      <c r="F26" s="25">
        <f t="shared" si="15"/>
        <v>4232.6000000000004</v>
      </c>
      <c r="G26" s="25">
        <f t="shared" si="15"/>
        <v>4232.6000000000004</v>
      </c>
      <c r="H26" s="25">
        <f t="shared" si="15"/>
        <v>-77.600000000000023</v>
      </c>
      <c r="I26" s="25">
        <f t="shared" si="15"/>
        <v>-11.700000000000001</v>
      </c>
      <c r="J26" s="25">
        <f t="shared" si="15"/>
        <v>4143.3</v>
      </c>
      <c r="K26" s="25">
        <f t="shared" si="15"/>
        <v>4143.3</v>
      </c>
      <c r="L26" s="25">
        <f t="shared" si="15"/>
        <v>608.9</v>
      </c>
      <c r="M26" s="25">
        <f t="shared" si="15"/>
        <v>-7.6</v>
      </c>
      <c r="N26" s="25">
        <f t="shared" si="15"/>
        <v>4744.6000000000004</v>
      </c>
      <c r="O26" s="19">
        <v>16</v>
      </c>
    </row>
    <row r="27" spans="1:15" s="9" customFormat="1" ht="12.75" customHeight="1">
      <c r="A27" s="13">
        <v>17</v>
      </c>
      <c r="B27" s="12" t="s">
        <v>26</v>
      </c>
      <c r="C27" s="8">
        <v>0</v>
      </c>
      <c r="D27" s="8">
        <v>0</v>
      </c>
      <c r="E27" s="8">
        <v>0</v>
      </c>
      <c r="F27" s="8">
        <f t="shared" ref="F27:F29" si="16">SUM(C27:E27)</f>
        <v>0</v>
      </c>
      <c r="G27" s="8">
        <f t="shared" ref="G27:G29" si="17">SUM(F27)</f>
        <v>0</v>
      </c>
      <c r="H27" s="8">
        <v>0</v>
      </c>
      <c r="I27" s="8">
        <v>0</v>
      </c>
      <c r="J27" s="8">
        <f t="shared" ref="J27:J29" si="18">SUM(G27:I27)</f>
        <v>0</v>
      </c>
      <c r="K27" s="8">
        <f t="shared" ref="K27:K29" si="19">SUM(J27)</f>
        <v>0</v>
      </c>
      <c r="L27" s="8">
        <v>0</v>
      </c>
      <c r="M27" s="8">
        <v>0</v>
      </c>
      <c r="N27" s="8">
        <f t="shared" ref="N27:N29" si="20">SUM(K27:M27)</f>
        <v>0</v>
      </c>
      <c r="O27" s="19">
        <v>17</v>
      </c>
    </row>
    <row r="28" spans="1:15" s="9" customFormat="1" ht="12.75" customHeight="1">
      <c r="A28" s="14">
        <v>18</v>
      </c>
      <c r="B28" s="12" t="s">
        <v>27</v>
      </c>
      <c r="C28" s="8">
        <v>263.10000000000008</v>
      </c>
      <c r="D28" s="8">
        <v>0</v>
      </c>
      <c r="E28" s="8">
        <v>-15.600000000000001</v>
      </c>
      <c r="F28" s="8">
        <f t="shared" si="16"/>
        <v>247.50000000000009</v>
      </c>
      <c r="G28" s="8">
        <f t="shared" si="17"/>
        <v>247.50000000000009</v>
      </c>
      <c r="H28" s="8">
        <v>0</v>
      </c>
      <c r="I28" s="8">
        <v>-10.8</v>
      </c>
      <c r="J28" s="8">
        <f t="shared" si="18"/>
        <v>236.70000000000007</v>
      </c>
      <c r="K28" s="8">
        <f t="shared" si="19"/>
        <v>236.70000000000007</v>
      </c>
      <c r="L28" s="8">
        <v>-59.2</v>
      </c>
      <c r="M28" s="8">
        <v>-5.0999999999999996</v>
      </c>
      <c r="N28" s="8">
        <f t="shared" si="20"/>
        <v>172.40000000000006</v>
      </c>
      <c r="O28" s="19">
        <v>18</v>
      </c>
    </row>
    <row r="29" spans="1:15" ht="12.75" customHeight="1">
      <c r="A29" s="13">
        <v>19</v>
      </c>
      <c r="B29" s="12" t="s">
        <v>58</v>
      </c>
      <c r="C29" s="8">
        <v>18.3</v>
      </c>
      <c r="D29" s="8">
        <v>0</v>
      </c>
      <c r="E29" s="8">
        <v>-1.1000000000000001</v>
      </c>
      <c r="F29" s="8">
        <f t="shared" si="16"/>
        <v>17.2</v>
      </c>
      <c r="G29" s="8">
        <f t="shared" si="17"/>
        <v>17.2</v>
      </c>
      <c r="H29" s="8">
        <v>0</v>
      </c>
      <c r="I29" s="8">
        <v>-0.8</v>
      </c>
      <c r="J29" s="8">
        <f t="shared" si="18"/>
        <v>16.399999999999999</v>
      </c>
      <c r="K29" s="8">
        <f t="shared" si="19"/>
        <v>16.399999999999999</v>
      </c>
      <c r="L29" s="8">
        <v>59.2</v>
      </c>
      <c r="M29" s="8">
        <v>-2.5</v>
      </c>
      <c r="N29" s="8">
        <f t="shared" si="20"/>
        <v>73.099999999999994</v>
      </c>
      <c r="O29" s="19">
        <v>19</v>
      </c>
    </row>
    <row r="30" spans="1:15" ht="12.75" customHeight="1">
      <c r="A30" s="14">
        <v>20</v>
      </c>
      <c r="B30" s="11" t="s">
        <v>28</v>
      </c>
      <c r="C30" s="8">
        <f>SUM(C31+C34)</f>
        <v>2746.2000000000003</v>
      </c>
      <c r="D30" s="8">
        <f t="shared" ref="D30:N30" si="21">SUM(D31+D34)</f>
        <v>1221.7</v>
      </c>
      <c r="E30" s="8">
        <f t="shared" si="21"/>
        <v>0</v>
      </c>
      <c r="F30" s="8">
        <f t="shared" si="21"/>
        <v>3967.9000000000005</v>
      </c>
      <c r="G30" s="8">
        <f t="shared" si="21"/>
        <v>3967.9000000000005</v>
      </c>
      <c r="H30" s="8">
        <f t="shared" si="21"/>
        <v>-77.600000000000023</v>
      </c>
      <c r="I30" s="8">
        <f t="shared" si="21"/>
        <v>-0.1</v>
      </c>
      <c r="J30" s="8">
        <f t="shared" si="21"/>
        <v>3890.2000000000003</v>
      </c>
      <c r="K30" s="8">
        <f t="shared" si="21"/>
        <v>3890.2000000000003</v>
      </c>
      <c r="L30" s="8">
        <f t="shared" si="21"/>
        <v>608.9</v>
      </c>
      <c r="M30" s="8">
        <f t="shared" si="21"/>
        <v>0</v>
      </c>
      <c r="N30" s="8">
        <f t="shared" si="21"/>
        <v>4499.1000000000004</v>
      </c>
      <c r="O30" s="19">
        <v>20</v>
      </c>
    </row>
    <row r="31" spans="1:15" s="9" customFormat="1" ht="12.75" customHeight="1">
      <c r="A31" s="13">
        <v>21</v>
      </c>
      <c r="B31" s="11" t="s">
        <v>29</v>
      </c>
      <c r="C31" s="8">
        <f>SUM(C32:C33)</f>
        <v>2566.6000000000004</v>
      </c>
      <c r="D31" s="8">
        <f t="shared" ref="D31:N31" si="22">SUM(D32:D33)</f>
        <v>1200.9000000000001</v>
      </c>
      <c r="E31" s="8">
        <f t="shared" si="22"/>
        <v>0</v>
      </c>
      <c r="F31" s="8">
        <f t="shared" si="22"/>
        <v>3767.5000000000005</v>
      </c>
      <c r="G31" s="8">
        <f t="shared" si="22"/>
        <v>3767.5000000000005</v>
      </c>
      <c r="H31" s="8">
        <f t="shared" si="22"/>
        <v>-642.6</v>
      </c>
      <c r="I31" s="8">
        <f t="shared" si="22"/>
        <v>0</v>
      </c>
      <c r="J31" s="8">
        <f t="shared" si="22"/>
        <v>3124.9000000000005</v>
      </c>
      <c r="K31" s="8">
        <f t="shared" si="22"/>
        <v>3124.9000000000005</v>
      </c>
      <c r="L31" s="8">
        <f t="shared" si="22"/>
        <v>476.19999999999993</v>
      </c>
      <c r="M31" s="8">
        <f t="shared" si="22"/>
        <v>0</v>
      </c>
      <c r="N31" s="8">
        <f t="shared" si="22"/>
        <v>3601.1000000000004</v>
      </c>
      <c r="O31" s="19">
        <v>21</v>
      </c>
    </row>
    <row r="32" spans="1:15" s="9" customFormat="1" ht="12.75" customHeight="1">
      <c r="A32" s="14">
        <v>22</v>
      </c>
      <c r="B32" s="12" t="s">
        <v>30</v>
      </c>
      <c r="C32" s="8">
        <v>0</v>
      </c>
      <c r="D32" s="8">
        <v>0</v>
      </c>
      <c r="E32" s="8">
        <v>0</v>
      </c>
      <c r="F32" s="8">
        <f t="shared" ref="F32:F33" si="23">SUM(C32:E32)</f>
        <v>0</v>
      </c>
      <c r="G32" s="8">
        <f t="shared" ref="G32:G33" si="24">SUM(F32)</f>
        <v>0</v>
      </c>
      <c r="H32" s="8">
        <v>0</v>
      </c>
      <c r="I32" s="8">
        <v>0</v>
      </c>
      <c r="J32" s="8">
        <f t="shared" ref="J32:J33" si="25">SUM(G32:I32)</f>
        <v>0</v>
      </c>
      <c r="K32" s="8">
        <f t="shared" ref="K32:K33" si="26">SUM(J32)</f>
        <v>0</v>
      </c>
      <c r="L32" s="8">
        <v>0</v>
      </c>
      <c r="M32" s="8">
        <v>0</v>
      </c>
      <c r="N32" s="8">
        <f t="shared" ref="N32:N33" si="27">SUM(K32:M32)</f>
        <v>0</v>
      </c>
      <c r="O32" s="19">
        <v>22</v>
      </c>
    </row>
    <row r="33" spans="1:15" ht="12.75" customHeight="1">
      <c r="A33" s="13">
        <v>23</v>
      </c>
      <c r="B33" s="12" t="s">
        <v>31</v>
      </c>
      <c r="C33" s="8">
        <v>2566.6000000000004</v>
      </c>
      <c r="D33" s="8">
        <v>1200.9000000000001</v>
      </c>
      <c r="E33" s="8">
        <v>0</v>
      </c>
      <c r="F33" s="8">
        <f t="shared" si="23"/>
        <v>3767.5000000000005</v>
      </c>
      <c r="G33" s="8">
        <f t="shared" si="24"/>
        <v>3767.5000000000005</v>
      </c>
      <c r="H33" s="8">
        <v>-642.6</v>
      </c>
      <c r="I33" s="8">
        <v>0</v>
      </c>
      <c r="J33" s="8">
        <f t="shared" si="25"/>
        <v>3124.9000000000005</v>
      </c>
      <c r="K33" s="8">
        <f t="shared" si="26"/>
        <v>3124.9000000000005</v>
      </c>
      <c r="L33" s="8">
        <v>476.19999999999993</v>
      </c>
      <c r="M33" s="8">
        <v>0</v>
      </c>
      <c r="N33" s="8">
        <f t="shared" si="27"/>
        <v>3601.1000000000004</v>
      </c>
      <c r="O33" s="19">
        <v>23</v>
      </c>
    </row>
    <row r="34" spans="1:15" s="9" customFormat="1" ht="12.75" customHeight="1">
      <c r="A34" s="14">
        <v>24</v>
      </c>
      <c r="B34" s="11" t="s">
        <v>32</v>
      </c>
      <c r="C34" s="8">
        <f>SUM(C35:C38)</f>
        <v>179.59999999999991</v>
      </c>
      <c r="D34" s="8">
        <f t="shared" ref="D34:N34" si="28">SUM(D35:D38)</f>
        <v>20.8</v>
      </c>
      <c r="E34" s="8">
        <f t="shared" si="28"/>
        <v>0</v>
      </c>
      <c r="F34" s="8">
        <f t="shared" si="28"/>
        <v>200.39999999999992</v>
      </c>
      <c r="G34" s="8">
        <f t="shared" si="28"/>
        <v>200.39999999999992</v>
      </c>
      <c r="H34" s="8">
        <f t="shared" si="28"/>
        <v>565</v>
      </c>
      <c r="I34" s="8">
        <f t="shared" si="28"/>
        <v>-0.1</v>
      </c>
      <c r="J34" s="8">
        <f t="shared" si="28"/>
        <v>765.29999999999984</v>
      </c>
      <c r="K34" s="8">
        <f t="shared" si="28"/>
        <v>765.29999999999984</v>
      </c>
      <c r="L34" s="8">
        <f t="shared" si="28"/>
        <v>132.70000000000002</v>
      </c>
      <c r="M34" s="8">
        <f t="shared" si="28"/>
        <v>0</v>
      </c>
      <c r="N34" s="8">
        <f t="shared" si="28"/>
        <v>897.99999999999989</v>
      </c>
      <c r="O34" s="19">
        <v>24</v>
      </c>
    </row>
    <row r="35" spans="1:15" s="9" customFormat="1" ht="12.75" customHeight="1">
      <c r="A35" s="13">
        <v>25</v>
      </c>
      <c r="B35" s="12" t="s">
        <v>33</v>
      </c>
      <c r="C35" s="8">
        <v>0</v>
      </c>
      <c r="D35" s="8">
        <v>0</v>
      </c>
      <c r="E35" s="8">
        <v>0</v>
      </c>
      <c r="F35" s="8">
        <f t="shared" ref="F35:F39" si="29">SUM(C35:E35)</f>
        <v>0</v>
      </c>
      <c r="G35" s="8">
        <f t="shared" ref="G35:G39" si="30">SUM(F35)</f>
        <v>0</v>
      </c>
      <c r="H35" s="8">
        <v>0</v>
      </c>
      <c r="I35" s="8">
        <v>0</v>
      </c>
      <c r="J35" s="8">
        <f t="shared" ref="J35:J39" si="31">SUM(G35:I35)</f>
        <v>0</v>
      </c>
      <c r="K35" s="8">
        <f t="shared" ref="K35:K39" si="32">SUM(J35)</f>
        <v>0</v>
      </c>
      <c r="L35" s="8">
        <v>0</v>
      </c>
      <c r="M35" s="8">
        <v>0</v>
      </c>
      <c r="N35" s="8">
        <f t="shared" ref="N35:N39" si="33">SUM(K35:M35)</f>
        <v>0</v>
      </c>
      <c r="O35" s="19">
        <v>25</v>
      </c>
    </row>
    <row r="36" spans="1:15" s="9" customFormat="1" ht="12.75" customHeight="1">
      <c r="A36" s="14">
        <v>26</v>
      </c>
      <c r="B36" s="12" t="s">
        <v>34</v>
      </c>
      <c r="C36" s="8">
        <v>179.59999999999991</v>
      </c>
      <c r="D36" s="8">
        <v>20.8</v>
      </c>
      <c r="E36" s="8">
        <v>0</v>
      </c>
      <c r="F36" s="8">
        <f t="shared" si="29"/>
        <v>200.39999999999992</v>
      </c>
      <c r="G36" s="8">
        <f t="shared" si="30"/>
        <v>200.39999999999992</v>
      </c>
      <c r="H36" s="8">
        <v>565</v>
      </c>
      <c r="I36" s="8">
        <v>-0.1</v>
      </c>
      <c r="J36" s="8">
        <f t="shared" si="31"/>
        <v>765.29999999999984</v>
      </c>
      <c r="K36" s="8">
        <f t="shared" si="32"/>
        <v>765.29999999999984</v>
      </c>
      <c r="L36" s="8">
        <v>132.70000000000002</v>
      </c>
      <c r="M36" s="8">
        <v>0</v>
      </c>
      <c r="N36" s="8">
        <f t="shared" si="33"/>
        <v>897.99999999999989</v>
      </c>
      <c r="O36" s="19">
        <v>26</v>
      </c>
    </row>
    <row r="37" spans="1:15" s="9" customFormat="1" ht="12.75" customHeight="1">
      <c r="A37" s="13">
        <v>27</v>
      </c>
      <c r="B37" s="12" t="s">
        <v>35</v>
      </c>
      <c r="C37" s="8">
        <v>0</v>
      </c>
      <c r="D37" s="8">
        <v>0</v>
      </c>
      <c r="E37" s="8">
        <v>0</v>
      </c>
      <c r="F37" s="8">
        <f t="shared" si="29"/>
        <v>0</v>
      </c>
      <c r="G37" s="8">
        <f t="shared" si="30"/>
        <v>0</v>
      </c>
      <c r="H37" s="8">
        <v>0</v>
      </c>
      <c r="I37" s="8">
        <v>0</v>
      </c>
      <c r="J37" s="8">
        <f t="shared" si="31"/>
        <v>0</v>
      </c>
      <c r="K37" s="8">
        <f t="shared" si="32"/>
        <v>0</v>
      </c>
      <c r="L37" s="8">
        <v>0</v>
      </c>
      <c r="M37" s="8">
        <v>0</v>
      </c>
      <c r="N37" s="8">
        <f t="shared" si="33"/>
        <v>0</v>
      </c>
      <c r="O37" s="19">
        <v>27</v>
      </c>
    </row>
    <row r="38" spans="1:15" s="9" customFormat="1" ht="12.75" customHeight="1">
      <c r="A38" s="14">
        <v>28</v>
      </c>
      <c r="B38" s="12" t="s">
        <v>36</v>
      </c>
      <c r="C38" s="8">
        <v>0</v>
      </c>
      <c r="D38" s="8">
        <v>0</v>
      </c>
      <c r="E38" s="8">
        <v>0</v>
      </c>
      <c r="F38" s="8">
        <f t="shared" si="29"/>
        <v>0</v>
      </c>
      <c r="G38" s="8">
        <f t="shared" si="30"/>
        <v>0</v>
      </c>
      <c r="H38" s="8">
        <v>0</v>
      </c>
      <c r="I38" s="8">
        <v>0</v>
      </c>
      <c r="J38" s="8">
        <f t="shared" si="31"/>
        <v>0</v>
      </c>
      <c r="K38" s="8">
        <f t="shared" si="32"/>
        <v>0</v>
      </c>
      <c r="L38" s="8">
        <v>0</v>
      </c>
      <c r="M38" s="8">
        <v>0</v>
      </c>
      <c r="N38" s="8">
        <f t="shared" si="33"/>
        <v>0</v>
      </c>
      <c r="O38" s="19">
        <v>28</v>
      </c>
    </row>
    <row r="39" spans="1:15" ht="12.75" customHeight="1">
      <c r="A39" s="13">
        <v>29</v>
      </c>
      <c r="B39" s="12" t="s">
        <v>37</v>
      </c>
      <c r="C39" s="8">
        <v>0</v>
      </c>
      <c r="D39" s="8">
        <v>0</v>
      </c>
      <c r="E39" s="8">
        <v>0</v>
      </c>
      <c r="F39" s="8">
        <f t="shared" si="29"/>
        <v>0</v>
      </c>
      <c r="G39" s="8">
        <f t="shared" si="30"/>
        <v>0</v>
      </c>
      <c r="H39" s="8">
        <v>0</v>
      </c>
      <c r="I39" s="8">
        <v>0</v>
      </c>
      <c r="J39" s="8">
        <f t="shared" si="31"/>
        <v>0</v>
      </c>
      <c r="K39" s="8">
        <f t="shared" si="32"/>
        <v>0</v>
      </c>
      <c r="L39" s="8">
        <v>0</v>
      </c>
      <c r="M39" s="8">
        <v>0</v>
      </c>
      <c r="N39" s="8">
        <f t="shared" si="33"/>
        <v>0</v>
      </c>
      <c r="O39" s="19">
        <v>29</v>
      </c>
    </row>
    <row r="40" spans="1:15" ht="15" customHeight="1">
      <c r="A40" s="14">
        <v>30</v>
      </c>
      <c r="B40" s="23" t="s">
        <v>39</v>
      </c>
      <c r="C40" s="24">
        <f>SUM(C41+C44+C50)</f>
        <v>90822.1</v>
      </c>
      <c r="D40" s="24">
        <f t="shared" ref="D40:N40" si="34">SUM(D41+D44+D50)</f>
        <v>12872.3</v>
      </c>
      <c r="E40" s="24">
        <f t="shared" si="34"/>
        <v>-560.69999999999993</v>
      </c>
      <c r="F40" s="24">
        <f t="shared" si="34"/>
        <v>103133.70000000001</v>
      </c>
      <c r="G40" s="24">
        <f t="shared" si="34"/>
        <v>103133.70000000001</v>
      </c>
      <c r="H40" s="24">
        <f t="shared" si="34"/>
        <v>11476.8</v>
      </c>
      <c r="I40" s="24">
        <f t="shared" si="34"/>
        <v>-95.600000000000023</v>
      </c>
      <c r="J40" s="24">
        <f t="shared" si="34"/>
        <v>114514.90000000001</v>
      </c>
      <c r="K40" s="24">
        <f t="shared" si="34"/>
        <v>114514.90000000001</v>
      </c>
      <c r="L40" s="24">
        <f t="shared" si="34"/>
        <v>6087.4999999999982</v>
      </c>
      <c r="M40" s="24">
        <f t="shared" si="34"/>
        <v>-158.19999999999999</v>
      </c>
      <c r="N40" s="24">
        <f t="shared" si="34"/>
        <v>120444.20000000001</v>
      </c>
      <c r="O40" s="19">
        <v>30</v>
      </c>
    </row>
    <row r="41" spans="1:15" ht="12.75" customHeight="1">
      <c r="A41" s="13">
        <v>31</v>
      </c>
      <c r="B41" s="11" t="s">
        <v>38</v>
      </c>
      <c r="C41" s="25">
        <f>SUM(C42:C43)</f>
        <v>30676.499999999996</v>
      </c>
      <c r="D41" s="25">
        <f t="shared" ref="D41:N41" si="35">SUM(D42:D43)</f>
        <v>4458.7</v>
      </c>
      <c r="E41" s="25">
        <f t="shared" si="35"/>
        <v>0</v>
      </c>
      <c r="F41" s="25">
        <f t="shared" si="35"/>
        <v>35135.199999999997</v>
      </c>
      <c r="G41" s="25">
        <f t="shared" si="35"/>
        <v>35135.199999999997</v>
      </c>
      <c r="H41" s="25">
        <f t="shared" si="35"/>
        <v>4494.1999999999989</v>
      </c>
      <c r="I41" s="25">
        <f t="shared" si="35"/>
        <v>0</v>
      </c>
      <c r="J41" s="25">
        <f t="shared" si="35"/>
        <v>39629.399999999994</v>
      </c>
      <c r="K41" s="25">
        <f t="shared" si="35"/>
        <v>39629.399999999994</v>
      </c>
      <c r="L41" s="25">
        <f t="shared" si="35"/>
        <v>5225.4999999999991</v>
      </c>
      <c r="M41" s="25">
        <f t="shared" si="35"/>
        <v>0</v>
      </c>
      <c r="N41" s="25">
        <f t="shared" si="35"/>
        <v>44854.899999999994</v>
      </c>
      <c r="O41" s="19">
        <v>31</v>
      </c>
    </row>
    <row r="42" spans="1:15" s="9" customFormat="1" ht="12.75" customHeight="1">
      <c r="A42" s="14">
        <v>32</v>
      </c>
      <c r="B42" s="11" t="s">
        <v>40</v>
      </c>
      <c r="C42" s="8">
        <v>24719.699999999997</v>
      </c>
      <c r="D42" s="8">
        <v>4116</v>
      </c>
      <c r="E42" s="8">
        <v>0</v>
      </c>
      <c r="F42" s="8">
        <f t="shared" ref="F42:F43" si="36">SUM(C42:E42)</f>
        <v>28835.699999999997</v>
      </c>
      <c r="G42" s="8">
        <f t="shared" ref="G42:G43" si="37">SUM(F42)</f>
        <v>28835.699999999997</v>
      </c>
      <c r="H42" s="8">
        <v>3458.7999999999993</v>
      </c>
      <c r="I42" s="8">
        <v>0</v>
      </c>
      <c r="J42" s="8">
        <f t="shared" ref="J42:J43" si="38">SUM(G42:I42)</f>
        <v>32294.499999999996</v>
      </c>
      <c r="K42" s="8">
        <f t="shared" ref="K42:K43" si="39">SUM(J42)</f>
        <v>32294.499999999996</v>
      </c>
      <c r="L42" s="8">
        <v>4259.8999999999996</v>
      </c>
      <c r="M42" s="8">
        <v>0</v>
      </c>
      <c r="N42" s="8">
        <f t="shared" ref="N42:N43" si="40">SUM(K42:M42)</f>
        <v>36554.399999999994</v>
      </c>
      <c r="O42" s="19">
        <v>32</v>
      </c>
    </row>
    <row r="43" spans="1:15" ht="12.75" customHeight="1">
      <c r="A43" s="13">
        <v>33</v>
      </c>
      <c r="B43" s="11" t="s">
        <v>41</v>
      </c>
      <c r="C43" s="8">
        <v>5956.7999999999984</v>
      </c>
      <c r="D43" s="8">
        <v>342.70000000000016</v>
      </c>
      <c r="E43" s="8">
        <v>0</v>
      </c>
      <c r="F43" s="8">
        <f t="shared" si="36"/>
        <v>6299.4999999999982</v>
      </c>
      <c r="G43" s="8">
        <f t="shared" si="37"/>
        <v>6299.4999999999982</v>
      </c>
      <c r="H43" s="8">
        <v>1035.4000000000001</v>
      </c>
      <c r="I43" s="8">
        <v>0</v>
      </c>
      <c r="J43" s="8">
        <f t="shared" si="38"/>
        <v>7334.8999999999978</v>
      </c>
      <c r="K43" s="8">
        <f t="shared" si="39"/>
        <v>7334.8999999999978</v>
      </c>
      <c r="L43" s="8">
        <v>965.5999999999998</v>
      </c>
      <c r="M43" s="8">
        <v>0</v>
      </c>
      <c r="N43" s="8">
        <f t="shared" si="40"/>
        <v>8300.4999999999982</v>
      </c>
      <c r="O43" s="19">
        <v>33</v>
      </c>
    </row>
    <row r="44" spans="1:15" ht="12.75" customHeight="1">
      <c r="A44" s="14">
        <v>34</v>
      </c>
      <c r="B44" s="11" t="s">
        <v>42</v>
      </c>
      <c r="C44" s="25">
        <f>SUM(C45:C46)</f>
        <v>12822.2</v>
      </c>
      <c r="D44" s="25">
        <f t="shared" ref="D44:N44" si="41">SUM(D45:D46)</f>
        <v>2205.6</v>
      </c>
      <c r="E44" s="25">
        <f t="shared" si="41"/>
        <v>-713.59999999999991</v>
      </c>
      <c r="F44" s="25">
        <f t="shared" si="41"/>
        <v>14314.199999999999</v>
      </c>
      <c r="G44" s="25">
        <f t="shared" si="41"/>
        <v>14314.199999999999</v>
      </c>
      <c r="H44" s="25">
        <f t="shared" si="41"/>
        <v>1685.0000000000002</v>
      </c>
      <c r="I44" s="25">
        <f t="shared" si="41"/>
        <v>-85.600000000000023</v>
      </c>
      <c r="J44" s="25">
        <f t="shared" si="41"/>
        <v>15913.600000000002</v>
      </c>
      <c r="K44" s="25">
        <f t="shared" si="41"/>
        <v>15913.600000000002</v>
      </c>
      <c r="L44" s="25">
        <f t="shared" si="41"/>
        <v>426.19999999999993</v>
      </c>
      <c r="M44" s="25">
        <f t="shared" si="41"/>
        <v>-156</v>
      </c>
      <c r="N44" s="25">
        <f t="shared" si="41"/>
        <v>16183.800000000001</v>
      </c>
      <c r="O44" s="19">
        <v>34</v>
      </c>
    </row>
    <row r="45" spans="1:15" s="9" customFormat="1" ht="12.75" customHeight="1">
      <c r="A45" s="13">
        <v>35</v>
      </c>
      <c r="B45" s="11" t="s">
        <v>43</v>
      </c>
      <c r="C45" s="21">
        <v>0</v>
      </c>
      <c r="D45" s="21">
        <v>0</v>
      </c>
      <c r="E45" s="21">
        <v>0</v>
      </c>
      <c r="F45" s="8">
        <f>SUM(C45:E45)</f>
        <v>0</v>
      </c>
      <c r="G45" s="8">
        <f>SUM(F45)</f>
        <v>0</v>
      </c>
      <c r="H45" s="21">
        <v>0</v>
      </c>
      <c r="I45" s="21">
        <v>0</v>
      </c>
      <c r="J45" s="8">
        <f>SUM(G45:I45)</f>
        <v>0</v>
      </c>
      <c r="K45" s="8">
        <f>SUM(J45)</f>
        <v>0</v>
      </c>
      <c r="L45" s="21">
        <v>0</v>
      </c>
      <c r="M45" s="21">
        <v>0</v>
      </c>
      <c r="N45" s="8">
        <f>SUM(K45:M45)</f>
        <v>0</v>
      </c>
      <c r="O45" s="19">
        <v>35</v>
      </c>
    </row>
    <row r="46" spans="1:15" ht="12.75" customHeight="1">
      <c r="A46" s="14">
        <v>36</v>
      </c>
      <c r="B46" s="11" t="s">
        <v>44</v>
      </c>
      <c r="C46" s="8">
        <f>SUM(C47:C49)</f>
        <v>12822.2</v>
      </c>
      <c r="D46" s="8">
        <f t="shared" ref="D46:N46" si="42">SUM(D47:D49)</f>
        <v>2205.6</v>
      </c>
      <c r="E46" s="8">
        <f t="shared" si="42"/>
        <v>-713.59999999999991</v>
      </c>
      <c r="F46" s="8">
        <f t="shared" si="42"/>
        <v>14314.199999999999</v>
      </c>
      <c r="G46" s="8">
        <f t="shared" si="42"/>
        <v>14314.199999999999</v>
      </c>
      <c r="H46" s="8">
        <f t="shared" si="42"/>
        <v>1685.0000000000002</v>
      </c>
      <c r="I46" s="8">
        <f t="shared" si="42"/>
        <v>-85.600000000000023</v>
      </c>
      <c r="J46" s="8">
        <f t="shared" si="42"/>
        <v>15913.600000000002</v>
      </c>
      <c r="K46" s="8">
        <f t="shared" si="42"/>
        <v>15913.600000000002</v>
      </c>
      <c r="L46" s="8">
        <f t="shared" si="42"/>
        <v>426.19999999999993</v>
      </c>
      <c r="M46" s="8">
        <f t="shared" si="42"/>
        <v>-156</v>
      </c>
      <c r="N46" s="8">
        <f t="shared" si="42"/>
        <v>16183.800000000001</v>
      </c>
      <c r="O46" s="19">
        <v>36</v>
      </c>
    </row>
    <row r="47" spans="1:15" s="9" customFormat="1" ht="12.75" customHeight="1">
      <c r="A47" s="13">
        <v>37</v>
      </c>
      <c r="B47" s="11" t="s">
        <v>45</v>
      </c>
      <c r="C47" s="21">
        <v>12243.2</v>
      </c>
      <c r="D47" s="21">
        <v>1852.8</v>
      </c>
      <c r="E47" s="21">
        <v>-713.9</v>
      </c>
      <c r="F47" s="8">
        <f t="shared" ref="F47:F49" si="43">SUM(C47:E47)</f>
        <v>13382.1</v>
      </c>
      <c r="G47" s="8">
        <f t="shared" ref="G47:G49" si="44">SUM(F47)</f>
        <v>13382.1</v>
      </c>
      <c r="H47" s="21">
        <v>1913.2000000000003</v>
      </c>
      <c r="I47" s="21">
        <v>-85.90000000000002</v>
      </c>
      <c r="J47" s="8">
        <f t="shared" ref="J47:J49" si="45">SUM(G47:I47)</f>
        <v>15209.400000000001</v>
      </c>
      <c r="K47" s="8">
        <f t="shared" ref="K47:K49" si="46">SUM(J47)</f>
        <v>15209.400000000001</v>
      </c>
      <c r="L47" s="21">
        <v>488.9</v>
      </c>
      <c r="M47" s="21">
        <v>-156</v>
      </c>
      <c r="N47" s="8">
        <f t="shared" ref="N47:N49" si="47">SUM(K47:M47)</f>
        <v>15542.300000000001</v>
      </c>
      <c r="O47" s="19">
        <v>37</v>
      </c>
    </row>
    <row r="48" spans="1:15" s="9" customFormat="1" ht="12.75" customHeight="1">
      <c r="A48" s="14">
        <v>38</v>
      </c>
      <c r="B48" s="11" t="s">
        <v>46</v>
      </c>
      <c r="C48" s="8">
        <v>538.79999999999995</v>
      </c>
      <c r="D48" s="8">
        <v>221.90000000000003</v>
      </c>
      <c r="E48" s="8">
        <v>0.1</v>
      </c>
      <c r="F48" s="8">
        <f t="shared" si="43"/>
        <v>760.80000000000007</v>
      </c>
      <c r="G48" s="8">
        <f t="shared" si="44"/>
        <v>760.80000000000007</v>
      </c>
      <c r="H48" s="8">
        <v>-135.20000000000005</v>
      </c>
      <c r="I48" s="8">
        <v>0.1</v>
      </c>
      <c r="J48" s="8">
        <f t="shared" si="45"/>
        <v>625.70000000000005</v>
      </c>
      <c r="K48" s="8">
        <f t="shared" si="46"/>
        <v>625.70000000000005</v>
      </c>
      <c r="L48" s="8">
        <v>-207.20000000000002</v>
      </c>
      <c r="M48" s="8">
        <v>0</v>
      </c>
      <c r="N48" s="8">
        <f t="shared" si="47"/>
        <v>418.5</v>
      </c>
      <c r="O48" s="19">
        <v>38</v>
      </c>
    </row>
    <row r="49" spans="1:15" s="9" customFormat="1" ht="12.75" customHeight="1">
      <c r="A49" s="13">
        <v>39</v>
      </c>
      <c r="B49" s="11" t="s">
        <v>47</v>
      </c>
      <c r="C49" s="8">
        <v>40.200000000000003</v>
      </c>
      <c r="D49" s="8">
        <v>130.9</v>
      </c>
      <c r="E49" s="8">
        <v>0.2</v>
      </c>
      <c r="F49" s="8">
        <f t="shared" si="43"/>
        <v>171.3</v>
      </c>
      <c r="G49" s="8">
        <f t="shared" si="44"/>
        <v>171.3</v>
      </c>
      <c r="H49" s="8">
        <v>-93</v>
      </c>
      <c r="I49" s="8">
        <v>0.2</v>
      </c>
      <c r="J49" s="8">
        <f t="shared" si="45"/>
        <v>78.500000000000014</v>
      </c>
      <c r="K49" s="8">
        <f t="shared" si="46"/>
        <v>78.500000000000014</v>
      </c>
      <c r="L49" s="8">
        <v>144.5</v>
      </c>
      <c r="M49" s="8">
        <v>0</v>
      </c>
      <c r="N49" s="8">
        <f t="shared" si="47"/>
        <v>223</v>
      </c>
      <c r="O49" s="19">
        <v>39</v>
      </c>
    </row>
    <row r="50" spans="1:15" ht="12.75" customHeight="1">
      <c r="A50" s="14">
        <v>40</v>
      </c>
      <c r="B50" s="11" t="s">
        <v>48</v>
      </c>
      <c r="C50" s="25">
        <f>SUM(C51:C54)</f>
        <v>47323.4</v>
      </c>
      <c r="D50" s="25">
        <f t="shared" ref="D50:N50" si="48">SUM(D51:D54)</f>
        <v>6208</v>
      </c>
      <c r="E50" s="25">
        <f t="shared" si="48"/>
        <v>152.89999999999998</v>
      </c>
      <c r="F50" s="25">
        <f t="shared" si="48"/>
        <v>53684.30000000001</v>
      </c>
      <c r="G50" s="25">
        <f t="shared" si="48"/>
        <v>53684.30000000001</v>
      </c>
      <c r="H50" s="25">
        <f t="shared" si="48"/>
        <v>5297.5999999999995</v>
      </c>
      <c r="I50" s="25">
        <f t="shared" si="48"/>
        <v>-10.000000000000002</v>
      </c>
      <c r="J50" s="25">
        <f t="shared" si="48"/>
        <v>58971.900000000009</v>
      </c>
      <c r="K50" s="25">
        <f t="shared" si="48"/>
        <v>58971.900000000009</v>
      </c>
      <c r="L50" s="25">
        <f t="shared" si="48"/>
        <v>435.79999999999973</v>
      </c>
      <c r="M50" s="25">
        <f t="shared" si="48"/>
        <v>-2.2000000000000002</v>
      </c>
      <c r="N50" s="25">
        <f t="shared" si="48"/>
        <v>59405.500000000015</v>
      </c>
      <c r="O50" s="19">
        <v>40</v>
      </c>
    </row>
    <row r="51" spans="1:15" ht="12.75" customHeight="1">
      <c r="A51" s="13">
        <v>41</v>
      </c>
      <c r="B51" s="11" t="s">
        <v>49</v>
      </c>
      <c r="C51" s="8">
        <v>3148.0000000000005</v>
      </c>
      <c r="D51" s="8">
        <v>142.1</v>
      </c>
      <c r="E51" s="8">
        <v>34.700000000000003</v>
      </c>
      <c r="F51" s="8">
        <f t="shared" ref="F51:F54" si="49">SUM(C51:E51)</f>
        <v>3324.8</v>
      </c>
      <c r="G51" s="8">
        <f t="shared" ref="G51:G54" si="50">SUM(F51)</f>
        <v>3324.8</v>
      </c>
      <c r="H51" s="8">
        <v>-202.2</v>
      </c>
      <c r="I51" s="8">
        <v>0</v>
      </c>
      <c r="J51" s="8">
        <f t="shared" ref="J51:J54" si="51">SUM(G51:I51)</f>
        <v>3122.6000000000004</v>
      </c>
      <c r="K51" s="8">
        <f t="shared" ref="K51:K54" si="52">SUM(J51)</f>
        <v>3122.6000000000004</v>
      </c>
      <c r="L51" s="8">
        <v>-14.699999999999989</v>
      </c>
      <c r="M51" s="8">
        <v>0</v>
      </c>
      <c r="N51" s="8">
        <f t="shared" ref="N51:N54" si="53">SUM(K51:M51)</f>
        <v>3107.9000000000005</v>
      </c>
      <c r="O51" s="19">
        <v>41</v>
      </c>
    </row>
    <row r="52" spans="1:15" ht="12.75" customHeight="1">
      <c r="A52" s="14">
        <v>42</v>
      </c>
      <c r="B52" s="11" t="s">
        <v>50</v>
      </c>
      <c r="C52" s="8">
        <v>15214.900000000001</v>
      </c>
      <c r="D52" s="8">
        <v>1874.2</v>
      </c>
      <c r="E52" s="8">
        <v>120.29999999999997</v>
      </c>
      <c r="F52" s="8">
        <f t="shared" si="49"/>
        <v>17209.400000000001</v>
      </c>
      <c r="G52" s="8">
        <f t="shared" si="50"/>
        <v>17209.400000000001</v>
      </c>
      <c r="H52" s="8">
        <v>1492.3000000000002</v>
      </c>
      <c r="I52" s="8">
        <v>-2.6999999999999997</v>
      </c>
      <c r="J52" s="8">
        <f t="shared" si="51"/>
        <v>18699</v>
      </c>
      <c r="K52" s="8">
        <f t="shared" si="52"/>
        <v>18699</v>
      </c>
      <c r="L52" s="8">
        <v>1247.0999999999999</v>
      </c>
      <c r="M52" s="8">
        <v>5.4999999999999991</v>
      </c>
      <c r="N52" s="8">
        <f t="shared" si="53"/>
        <v>19951.599999999999</v>
      </c>
      <c r="O52" s="19">
        <v>42</v>
      </c>
    </row>
    <row r="53" spans="1:15" s="9" customFormat="1" ht="12.75" customHeight="1">
      <c r="A53" s="13">
        <v>43</v>
      </c>
      <c r="B53" s="11" t="s">
        <v>51</v>
      </c>
      <c r="C53" s="8">
        <v>27953.800000000003</v>
      </c>
      <c r="D53" s="8">
        <v>4241.5</v>
      </c>
      <c r="E53" s="8">
        <v>-0.1</v>
      </c>
      <c r="F53" s="8">
        <f t="shared" si="49"/>
        <v>32195.200000000004</v>
      </c>
      <c r="G53" s="8">
        <f t="shared" si="50"/>
        <v>32195.200000000004</v>
      </c>
      <c r="H53" s="8">
        <v>2795.7999999999997</v>
      </c>
      <c r="I53" s="8">
        <v>-0.2</v>
      </c>
      <c r="J53" s="8">
        <f t="shared" si="51"/>
        <v>34990.80000000001</v>
      </c>
      <c r="K53" s="8">
        <f t="shared" si="52"/>
        <v>34990.80000000001</v>
      </c>
      <c r="L53" s="8">
        <v>399.29999999999995</v>
      </c>
      <c r="M53" s="8">
        <v>0.4</v>
      </c>
      <c r="N53" s="8">
        <f t="shared" si="53"/>
        <v>35390.500000000015</v>
      </c>
      <c r="O53" s="19">
        <v>43</v>
      </c>
    </row>
    <row r="54" spans="1:15" ht="12.75" customHeight="1">
      <c r="A54" s="14">
        <v>44</v>
      </c>
      <c r="B54" s="11" t="s">
        <v>52</v>
      </c>
      <c r="C54" s="8">
        <v>1006.7000000000002</v>
      </c>
      <c r="D54" s="8">
        <v>-49.800000000000004</v>
      </c>
      <c r="E54" s="8">
        <v>-1.9999999999999982</v>
      </c>
      <c r="F54" s="8">
        <f t="shared" si="49"/>
        <v>954.9000000000002</v>
      </c>
      <c r="G54" s="8">
        <f t="shared" si="50"/>
        <v>954.9000000000002</v>
      </c>
      <c r="H54" s="8">
        <v>1211.7</v>
      </c>
      <c r="I54" s="8">
        <v>-7.1000000000000014</v>
      </c>
      <c r="J54" s="8">
        <f t="shared" si="51"/>
        <v>2159.5000000000005</v>
      </c>
      <c r="K54" s="8">
        <f t="shared" si="52"/>
        <v>2159.5000000000005</v>
      </c>
      <c r="L54" s="8">
        <v>-1195.9000000000001</v>
      </c>
      <c r="M54" s="8">
        <v>-8.1</v>
      </c>
      <c r="N54" s="8">
        <f t="shared" si="53"/>
        <v>955.50000000000034</v>
      </c>
      <c r="O54" s="19">
        <v>44</v>
      </c>
    </row>
    <row r="55" spans="1:15" ht="15" customHeight="1">
      <c r="A55" s="13">
        <v>45</v>
      </c>
      <c r="B55" s="23" t="s">
        <v>53</v>
      </c>
      <c r="C55" s="24">
        <f>SUM(C11-C40)</f>
        <v>-31317.100000000006</v>
      </c>
      <c r="D55" s="24">
        <f t="shared" ref="D55:N55" si="54">SUM(D11-D40)</f>
        <v>-4995.5</v>
      </c>
      <c r="E55" s="24">
        <f t="shared" si="54"/>
        <v>1305.6999999999998</v>
      </c>
      <c r="F55" s="24">
        <f t="shared" si="54"/>
        <v>-35006.900000000009</v>
      </c>
      <c r="G55" s="24">
        <f t="shared" si="54"/>
        <v>-35006.900000000009</v>
      </c>
      <c r="H55" s="24">
        <f t="shared" si="54"/>
        <v>-3876.5</v>
      </c>
      <c r="I55" s="24">
        <f t="shared" si="54"/>
        <v>22.80000000000004</v>
      </c>
      <c r="J55" s="24">
        <f t="shared" si="54"/>
        <v>-38860.600000000006</v>
      </c>
      <c r="K55" s="24">
        <f t="shared" si="54"/>
        <v>-38860.600000000006</v>
      </c>
      <c r="L55" s="24">
        <f t="shared" si="54"/>
        <v>-5335.7999999999975</v>
      </c>
      <c r="M55" s="24">
        <f t="shared" si="54"/>
        <v>158.1</v>
      </c>
      <c r="N55" s="24">
        <f t="shared" si="54"/>
        <v>-44038.3</v>
      </c>
      <c r="O55" s="19">
        <v>45</v>
      </c>
    </row>
    <row r="56" spans="1:15" ht="6" customHeight="1">
      <c r="A56" s="16"/>
      <c r="B56" s="1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18"/>
    </row>
    <row r="57" spans="1:15" ht="6" customHeight="1"/>
    <row r="58" spans="1:15" ht="12.75" customHeight="1">
      <c r="A58" s="62" t="s">
        <v>61</v>
      </c>
    </row>
    <row r="59" spans="1:15" ht="12.75" customHeight="1">
      <c r="A59" s="61" t="s">
        <v>59</v>
      </c>
    </row>
    <row r="60" spans="1:15" ht="12.75" customHeight="1">
      <c r="A60" s="61" t="s">
        <v>60</v>
      </c>
    </row>
  </sheetData>
  <mergeCells count="28">
    <mergeCell ref="C6:F6"/>
    <mergeCell ref="C5:F5"/>
    <mergeCell ref="G5:N5"/>
    <mergeCell ref="A4:A9"/>
    <mergeCell ref="O4:O9"/>
    <mergeCell ref="B4:B9"/>
    <mergeCell ref="C7:F7"/>
    <mergeCell ref="G7:J7"/>
    <mergeCell ref="C8:C9"/>
    <mergeCell ref="D8:D9"/>
    <mergeCell ref="E8:E9"/>
    <mergeCell ref="F8:F9"/>
    <mergeCell ref="G8:G9"/>
    <mergeCell ref="H8:H9"/>
    <mergeCell ref="I8:I9"/>
    <mergeCell ref="G6:N6"/>
    <mergeCell ref="L8:L9"/>
    <mergeCell ref="M8:M9"/>
    <mergeCell ref="N8:N9"/>
    <mergeCell ref="K7:N7"/>
    <mergeCell ref="K8:K9"/>
    <mergeCell ref="J8:J9"/>
    <mergeCell ref="A1:F1"/>
    <mergeCell ref="A2:F2"/>
    <mergeCell ref="G1:O1"/>
    <mergeCell ref="G2:O2"/>
    <mergeCell ref="C4:F4"/>
    <mergeCell ref="G4:N4"/>
  </mergeCells>
  <printOptions horizontalCentered="1"/>
  <pageMargins left="0.70866141732283472" right="0.70866141732283472" top="0.98425196850393704" bottom="0.98425196850393704" header="0" footer="0"/>
  <pageSetup scale="78" pageOrder="overThenDown" orientation="portrait" horizontalDpi="2400" verticalDpi="2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341-23</vt:lpstr>
      <vt:lpstr>'341-23'!Área_de_impresión</vt:lpstr>
      <vt:lpstr>'341-23'!Títulos_a_imprimir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RADAMES</dc:creator>
  <cp:lastModifiedBy>esaez</cp:lastModifiedBy>
  <cp:lastPrinted>2017-12-14T13:19:38Z</cp:lastPrinted>
  <dcterms:created xsi:type="dcterms:W3CDTF">2014-10-29T15:24:18Z</dcterms:created>
  <dcterms:modified xsi:type="dcterms:W3CDTF">2017-12-14T13:20:41Z</dcterms:modified>
</cp:coreProperties>
</file>